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东牛毛村 (2)" sheetId="1" r:id="rId1"/>
  </sheets>
  <definedNames>
    <definedName name="_xlnm.Print_Titles" localSheetId="0">'东牛毛村 (2)'!$1:$5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<sst xmlns="http://schemas.openxmlformats.org/spreadsheetml/2006/main" count="145" uniqueCount="81">
  <si>
    <t>2024年肃南县白银乡东牛毛村落实第三轮草原补奖政策资金发放表</t>
  </si>
  <si>
    <t>审核单位（盖章）</t>
  </si>
  <si>
    <t>填报时间：2024年6月20日</t>
  </si>
  <si>
    <t xml:space="preserve"> 单位：人、亩、元</t>
  </si>
  <si>
    <t>序号</t>
  </si>
  <si>
    <t>村</t>
  </si>
  <si>
    <t>户名</t>
  </si>
  <si>
    <t>家庭人口</t>
  </si>
  <si>
    <t>补奖面积</t>
  </si>
  <si>
    <t>人工
种草</t>
  </si>
  <si>
    <t>补奖资金</t>
  </si>
  <si>
    <t>备注</t>
  </si>
  <si>
    <t>总面积</t>
  </si>
  <si>
    <t>禁牧</t>
  </si>
  <si>
    <t>草畜平衡</t>
  </si>
  <si>
    <t>保底资金</t>
  </si>
  <si>
    <t>总计</t>
  </si>
  <si>
    <t>东牛毛村</t>
  </si>
  <si>
    <t>陈云</t>
  </si>
  <si>
    <t>陈小英</t>
  </si>
  <si>
    <t>陈云霞</t>
  </si>
  <si>
    <t>张俊宏</t>
  </si>
  <si>
    <t>张军明</t>
  </si>
  <si>
    <t>龙有元</t>
  </si>
  <si>
    <t>苏和巴特</t>
  </si>
  <si>
    <t>包兴德</t>
  </si>
  <si>
    <t>高风兰</t>
  </si>
  <si>
    <t>巴建荣</t>
  </si>
  <si>
    <t>普殿军</t>
  </si>
  <si>
    <t>安红武</t>
  </si>
  <si>
    <t>安秀兰</t>
  </si>
  <si>
    <t>包文红</t>
  </si>
  <si>
    <t>包永国</t>
  </si>
  <si>
    <t>蔡生东</t>
  </si>
  <si>
    <t>蔡生忠</t>
  </si>
  <si>
    <t>蔡文明</t>
  </si>
  <si>
    <t>包永杰</t>
  </si>
  <si>
    <t>包吉军</t>
  </si>
  <si>
    <t>安保财</t>
  </si>
  <si>
    <t>高锋军</t>
  </si>
  <si>
    <t>李继红</t>
  </si>
  <si>
    <t>巴建兵</t>
  </si>
  <si>
    <t>蔡光明</t>
  </si>
  <si>
    <t>蔡光荣</t>
  </si>
  <si>
    <t>包菊英</t>
  </si>
  <si>
    <t>安生财</t>
  </si>
  <si>
    <t>安红兵</t>
  </si>
  <si>
    <t>安红卫</t>
  </si>
  <si>
    <t>蔡志勇</t>
  </si>
  <si>
    <t>高红梅</t>
  </si>
  <si>
    <t>王雄</t>
  </si>
  <si>
    <t>王俊</t>
  </si>
  <si>
    <t>蔡永红</t>
  </si>
  <si>
    <t>王立功</t>
  </si>
  <si>
    <t>兰桂芳</t>
  </si>
  <si>
    <t>马继兵</t>
  </si>
  <si>
    <t>高兵</t>
  </si>
  <si>
    <t>高军</t>
  </si>
  <si>
    <t>于自超</t>
  </si>
  <si>
    <t>曹锋</t>
  </si>
  <si>
    <t>曹兵</t>
  </si>
  <si>
    <t>车文荣</t>
  </si>
  <si>
    <t>车驰进</t>
  </si>
  <si>
    <t>康菊花</t>
  </si>
  <si>
    <t>温志礼</t>
  </si>
  <si>
    <t>杨红军</t>
  </si>
  <si>
    <t>高泉</t>
  </si>
  <si>
    <t>马兴成</t>
  </si>
  <si>
    <t>杨红国</t>
  </si>
  <si>
    <t>高振林</t>
  </si>
  <si>
    <t>杨红仕</t>
  </si>
  <si>
    <t>车文玉</t>
  </si>
  <si>
    <t>郭兴成</t>
  </si>
  <si>
    <t>马军</t>
  </si>
  <si>
    <t>车文录</t>
  </si>
  <si>
    <t>何会兰</t>
  </si>
  <si>
    <t>高风英</t>
  </si>
  <si>
    <t>包英</t>
  </si>
  <si>
    <t>安晋朝</t>
  </si>
  <si>
    <t>白莲花</t>
  </si>
  <si>
    <t>肃南裕固族自治县白银蒙古族乡东牛毛村股份经济合作社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</si>
</sst>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29">
    <font>
      <sz val="12"/>
      <name val="宋体"/>
      <charset val="134"/>
    </font>
    <font>
      <sz val="11"/>
      <color theme="1"/>
      <name val="宋体"/>
      <charset val="134"/>
    </font>
    <font>
      <sz val="20"/>
      <color theme="1"/>
      <name val="黑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8" fontId="1" fillId="0" borderId="0" xfId="0" applyNumberFormat="1" applyFont="1" applyFill="1">
      <alignment vertical="center"/>
    </xf>
    <xf numFmtId="0" fontId="2" fillId="0" borderId="0" xfId="49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5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8" fontId="5" fillId="0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vertical="center"/>
    </xf>
    <xf numFmtId="178" fontId="3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 wrapText="1"/>
    </xf>
    <xf numFmtId="178" fontId="3" fillId="0" borderId="4" xfId="0" applyNumberFormat="1" applyFont="1" applyFill="1" applyBorder="1" applyAlignment="1">
      <alignment horizontal="center" vertical="center"/>
    </xf>
    <xf numFmtId="177" fontId="3" fillId="0" borderId="5" xfId="0" applyNumberFormat="1" applyFont="1" applyFill="1" applyBorder="1" applyAlignment="1">
      <alignment horizontal="center" vertical="center" wrapText="1"/>
    </xf>
    <xf numFmtId="178" fontId="3" fillId="0" borderId="5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/>
    </xf>
    <xf numFmtId="176" fontId="4" fillId="0" borderId="3" xfId="51" applyNumberFormat="1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176" fontId="4" fillId="0" borderId="3" xfId="50" applyNumberFormat="1" applyFont="1" applyFill="1" applyBorder="1" applyAlignment="1">
      <alignment horizontal="center" vertical="center"/>
    </xf>
    <xf numFmtId="49" fontId="4" fillId="0" borderId="3" xfId="5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西柳沟村草原生态补奖政策基本情况统计表" xfId="49"/>
    <cellStyle name="常规 2" xfId="50"/>
    <cellStyle name="常规 10 3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9"/>
  <sheetViews>
    <sheetView tabSelected="1" zoomScaleSheetLayoutView="60" workbookViewId="0">
      <pane ySplit="5" topLeftCell="A56" activePane="bottomLeft" state="frozen"/>
      <selection/>
      <selection pane="bottomLeft" activeCell="S58" sqref="S58"/>
    </sheetView>
  </sheetViews>
  <sheetFormatPr defaultColWidth="9" defaultRowHeight="13.5"/>
  <cols>
    <col min="1" max="1" width="4.25" style="2" customWidth="1"/>
    <col min="2" max="2" width="9.625" style="2" customWidth="1"/>
    <col min="3" max="3" width="8.625" style="2" customWidth="1"/>
    <col min="4" max="4" width="5.75" style="2" customWidth="1"/>
    <col min="5" max="5" width="8.5" style="3" customWidth="1"/>
    <col min="6" max="6" width="8.125" style="4" customWidth="1"/>
    <col min="7" max="7" width="9" style="4" customWidth="1"/>
    <col min="8" max="8" width="7.25" style="4" customWidth="1"/>
    <col min="9" max="9" width="12" style="5" customWidth="1"/>
    <col min="10" max="10" width="9.375" style="4" customWidth="1"/>
    <col min="11" max="11" width="10.125" style="4" customWidth="1"/>
    <col min="12" max="12" width="11.125" style="5" customWidth="1"/>
    <col min="13" max="13" width="10.875" style="6" customWidth="1"/>
    <col min="14" max="16384" width="9" style="2"/>
  </cols>
  <sheetData>
    <row r="1" ht="38.25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ht="18.75" customHeight="1" spans="1:13">
      <c r="A2" s="8" t="s">
        <v>1</v>
      </c>
      <c r="B2" s="8"/>
      <c r="C2" s="8"/>
      <c r="D2" s="8"/>
      <c r="E2" s="9" t="s">
        <v>2</v>
      </c>
      <c r="F2" s="9"/>
      <c r="G2" s="9"/>
      <c r="H2" s="9"/>
      <c r="I2" s="9"/>
      <c r="J2" s="32"/>
      <c r="K2" s="9" t="s">
        <v>3</v>
      </c>
      <c r="L2" s="9"/>
      <c r="M2" s="9"/>
    </row>
    <row r="3" ht="21.75" customHeight="1" spans="1:13">
      <c r="A3" s="10" t="s">
        <v>4</v>
      </c>
      <c r="B3" s="10" t="s">
        <v>5</v>
      </c>
      <c r="C3" s="10" t="s">
        <v>6</v>
      </c>
      <c r="D3" s="11" t="s">
        <v>7</v>
      </c>
      <c r="E3" s="12" t="s">
        <v>8</v>
      </c>
      <c r="F3" s="12"/>
      <c r="G3" s="12"/>
      <c r="H3" s="11" t="s">
        <v>9</v>
      </c>
      <c r="I3" s="12" t="s">
        <v>10</v>
      </c>
      <c r="J3" s="12"/>
      <c r="K3" s="12"/>
      <c r="L3" s="12"/>
      <c r="M3" s="33" t="s">
        <v>11</v>
      </c>
    </row>
    <row r="4" ht="18.75" customHeight="1" spans="1:13">
      <c r="A4" s="13"/>
      <c r="B4" s="13"/>
      <c r="C4" s="13"/>
      <c r="D4" s="14"/>
      <c r="E4" s="15" t="s">
        <v>12</v>
      </c>
      <c r="F4" s="15" t="s">
        <v>13</v>
      </c>
      <c r="G4" s="15" t="s">
        <v>14</v>
      </c>
      <c r="H4" s="16"/>
      <c r="I4" s="34" t="s">
        <v>13</v>
      </c>
      <c r="J4" s="15" t="s">
        <v>14</v>
      </c>
      <c r="K4" s="15" t="s">
        <v>15</v>
      </c>
      <c r="L4" s="34" t="s">
        <v>16</v>
      </c>
      <c r="M4" s="35"/>
    </row>
    <row r="5" ht="13.9" customHeight="1" spans="1:13">
      <c r="A5" s="17"/>
      <c r="B5" s="17"/>
      <c r="C5" s="17"/>
      <c r="D5" s="18"/>
      <c r="E5" s="19"/>
      <c r="F5" s="19"/>
      <c r="G5" s="19"/>
      <c r="H5" s="20"/>
      <c r="I5" s="36"/>
      <c r="J5" s="19"/>
      <c r="K5" s="19"/>
      <c r="L5" s="36"/>
      <c r="M5" s="37"/>
    </row>
    <row r="6" s="1" customFormat="1" ht="24.75" customHeight="1" spans="1:13">
      <c r="A6" s="21">
        <v>1</v>
      </c>
      <c r="B6" s="21" t="s">
        <v>17</v>
      </c>
      <c r="C6" s="22" t="s">
        <v>18</v>
      </c>
      <c r="D6" s="22">
        <v>6</v>
      </c>
      <c r="E6" s="23">
        <v>12446</v>
      </c>
      <c r="F6" s="24">
        <v>12446</v>
      </c>
      <c r="G6" s="23">
        <v>0</v>
      </c>
      <c r="H6" s="25">
        <v>0</v>
      </c>
      <c r="I6" s="38">
        <f>ROUND(F6*15.5,2)</f>
        <v>192913</v>
      </c>
      <c r="J6" s="38">
        <f t="shared" ref="J6:J68" si="0">ROUND(G6*2.08,2)</f>
        <v>0</v>
      </c>
      <c r="K6" s="38">
        <f t="shared" ref="K6:K68" si="1">D6*4500</f>
        <v>27000</v>
      </c>
      <c r="L6" s="38">
        <f t="shared" ref="L6:L68" si="2">I6+J6+K6</f>
        <v>219913</v>
      </c>
      <c r="M6" s="39"/>
    </row>
    <row r="7" s="1" customFormat="1" ht="24.75" customHeight="1" spans="1:13">
      <c r="A7" s="21">
        <v>2</v>
      </c>
      <c r="B7" s="21" t="s">
        <v>17</v>
      </c>
      <c r="C7" s="22" t="s">
        <v>19</v>
      </c>
      <c r="D7" s="22">
        <v>3</v>
      </c>
      <c r="E7" s="23">
        <v>4963</v>
      </c>
      <c r="F7" s="24">
        <v>4963</v>
      </c>
      <c r="G7" s="23">
        <v>0</v>
      </c>
      <c r="H7" s="25">
        <v>0</v>
      </c>
      <c r="I7" s="38">
        <f>ROUND(F7*15.5,2)</f>
        <v>76926.5</v>
      </c>
      <c r="J7" s="38">
        <f t="shared" si="0"/>
        <v>0</v>
      </c>
      <c r="K7" s="38">
        <f t="shared" si="1"/>
        <v>13500</v>
      </c>
      <c r="L7" s="38">
        <f t="shared" si="2"/>
        <v>90426.5</v>
      </c>
      <c r="M7" s="31"/>
    </row>
    <row r="8" s="1" customFormat="1" ht="24.75" customHeight="1" spans="1:13">
      <c r="A8" s="21">
        <v>3</v>
      </c>
      <c r="B8" s="21" t="s">
        <v>17</v>
      </c>
      <c r="C8" s="22" t="s">
        <v>20</v>
      </c>
      <c r="D8" s="22">
        <v>9</v>
      </c>
      <c r="E8" s="23">
        <v>9279</v>
      </c>
      <c r="F8" s="24">
        <v>9279</v>
      </c>
      <c r="G8" s="23">
        <v>0</v>
      </c>
      <c r="H8" s="25">
        <v>0</v>
      </c>
      <c r="I8" s="38">
        <f>ROUND(F8*15.5,2)</f>
        <v>143824.5</v>
      </c>
      <c r="J8" s="38">
        <f t="shared" si="0"/>
        <v>0</v>
      </c>
      <c r="K8" s="38">
        <f t="shared" si="1"/>
        <v>40500</v>
      </c>
      <c r="L8" s="38">
        <f t="shared" si="2"/>
        <v>184324.5</v>
      </c>
      <c r="M8" s="21"/>
    </row>
    <row r="9" s="1" customFormat="1" ht="24.75" customHeight="1" spans="1:13">
      <c r="A9" s="21">
        <v>4</v>
      </c>
      <c r="B9" s="21" t="s">
        <v>17</v>
      </c>
      <c r="C9" s="22" t="s">
        <v>21</v>
      </c>
      <c r="D9" s="22">
        <v>1</v>
      </c>
      <c r="E9" s="26">
        <v>2888.5</v>
      </c>
      <c r="F9" s="27">
        <v>2888.5</v>
      </c>
      <c r="G9" s="23">
        <v>0</v>
      </c>
      <c r="H9" s="25">
        <v>0</v>
      </c>
      <c r="I9" s="38">
        <f>ROUND(F9*15.5-7271.75,2)</f>
        <v>37500</v>
      </c>
      <c r="J9" s="38">
        <f t="shared" si="0"/>
        <v>0</v>
      </c>
      <c r="K9" s="38">
        <f t="shared" si="1"/>
        <v>4500</v>
      </c>
      <c r="L9" s="38">
        <f t="shared" si="2"/>
        <v>42000</v>
      </c>
      <c r="M9" s="39"/>
    </row>
    <row r="10" s="1" customFormat="1" ht="24.75" customHeight="1" spans="1:13">
      <c r="A10" s="21">
        <v>5</v>
      </c>
      <c r="B10" s="21" t="s">
        <v>17</v>
      </c>
      <c r="C10" s="22" t="s">
        <v>22</v>
      </c>
      <c r="D10" s="22">
        <v>2</v>
      </c>
      <c r="E10" s="26">
        <v>2888.5</v>
      </c>
      <c r="F10" s="27">
        <v>2888.5</v>
      </c>
      <c r="G10" s="23">
        <v>0</v>
      </c>
      <c r="H10" s="28">
        <v>0</v>
      </c>
      <c r="I10" s="38">
        <f>ROUND(F10*15.5,2)</f>
        <v>44771.75</v>
      </c>
      <c r="J10" s="38">
        <f t="shared" si="0"/>
        <v>0</v>
      </c>
      <c r="K10" s="38">
        <f t="shared" si="1"/>
        <v>9000</v>
      </c>
      <c r="L10" s="38">
        <f t="shared" si="2"/>
        <v>53771.75</v>
      </c>
      <c r="M10" s="40"/>
    </row>
    <row r="11" s="1" customFormat="1" ht="24.75" customHeight="1" spans="1:13">
      <c r="A11" s="21">
        <v>6</v>
      </c>
      <c r="B11" s="21" t="s">
        <v>17</v>
      </c>
      <c r="C11" s="22" t="s">
        <v>23</v>
      </c>
      <c r="D11" s="22">
        <v>3</v>
      </c>
      <c r="E11" s="23">
        <v>4353</v>
      </c>
      <c r="F11" s="24">
        <v>4353</v>
      </c>
      <c r="G11" s="23">
        <v>0</v>
      </c>
      <c r="H11" s="28">
        <v>0</v>
      </c>
      <c r="I11" s="38">
        <f>ROUND(F11*15.5,2)</f>
        <v>67471.5</v>
      </c>
      <c r="J11" s="38">
        <f t="shared" si="0"/>
        <v>0</v>
      </c>
      <c r="K11" s="38">
        <f t="shared" si="1"/>
        <v>13500</v>
      </c>
      <c r="L11" s="38">
        <f t="shared" si="2"/>
        <v>80971.5</v>
      </c>
      <c r="M11" s="31"/>
    </row>
    <row r="12" s="1" customFormat="1" ht="24.75" customHeight="1" spans="1:13">
      <c r="A12" s="21">
        <v>7</v>
      </c>
      <c r="B12" s="21" t="s">
        <v>17</v>
      </c>
      <c r="C12" s="22" t="s">
        <v>24</v>
      </c>
      <c r="D12" s="22">
        <v>1</v>
      </c>
      <c r="E12" s="23">
        <v>1173</v>
      </c>
      <c r="F12" s="24">
        <v>1173</v>
      </c>
      <c r="G12" s="23">
        <v>0</v>
      </c>
      <c r="H12" s="28">
        <v>0</v>
      </c>
      <c r="I12" s="38">
        <f>ROUND(F12*15.5,2)</f>
        <v>18181.5</v>
      </c>
      <c r="J12" s="38">
        <f t="shared" si="0"/>
        <v>0</v>
      </c>
      <c r="K12" s="38">
        <f t="shared" si="1"/>
        <v>4500</v>
      </c>
      <c r="L12" s="38">
        <f t="shared" si="2"/>
        <v>22681.5</v>
      </c>
      <c r="M12" s="31"/>
    </row>
    <row r="13" s="1" customFormat="1" ht="24.75" customHeight="1" spans="1:13">
      <c r="A13" s="21">
        <v>8</v>
      </c>
      <c r="B13" s="21" t="s">
        <v>17</v>
      </c>
      <c r="C13" s="22" t="s">
        <v>25</v>
      </c>
      <c r="D13" s="22">
        <v>7</v>
      </c>
      <c r="E13" s="23">
        <v>7601</v>
      </c>
      <c r="F13" s="24">
        <v>7601</v>
      </c>
      <c r="G13" s="23">
        <v>0</v>
      </c>
      <c r="H13" s="28">
        <v>0</v>
      </c>
      <c r="I13" s="38">
        <f>ROUND(F13*15.5,2)</f>
        <v>117815.5</v>
      </c>
      <c r="J13" s="38">
        <f t="shared" si="0"/>
        <v>0</v>
      </c>
      <c r="K13" s="38">
        <f t="shared" si="1"/>
        <v>31500</v>
      </c>
      <c r="L13" s="38">
        <f t="shared" si="2"/>
        <v>149315.5</v>
      </c>
      <c r="M13" s="41"/>
    </row>
    <row r="14" s="1" customFormat="1" ht="24.75" customHeight="1" spans="1:13">
      <c r="A14" s="21">
        <v>9</v>
      </c>
      <c r="B14" s="21" t="s">
        <v>17</v>
      </c>
      <c r="C14" s="22" t="s">
        <v>26</v>
      </c>
      <c r="D14" s="22">
        <v>4</v>
      </c>
      <c r="E14" s="23">
        <v>5866</v>
      </c>
      <c r="F14" s="24">
        <v>5866</v>
      </c>
      <c r="G14" s="23">
        <v>0</v>
      </c>
      <c r="H14" s="28">
        <v>0</v>
      </c>
      <c r="I14" s="38">
        <f>ROUND(F14*15.5,2)</f>
        <v>90923</v>
      </c>
      <c r="J14" s="38">
        <f t="shared" si="0"/>
        <v>0</v>
      </c>
      <c r="K14" s="38">
        <f t="shared" si="1"/>
        <v>18000</v>
      </c>
      <c r="L14" s="38">
        <f t="shared" si="2"/>
        <v>108923</v>
      </c>
      <c r="M14" s="31"/>
    </row>
    <row r="15" s="1" customFormat="1" ht="24.75" customHeight="1" spans="1:13">
      <c r="A15" s="21">
        <v>10</v>
      </c>
      <c r="B15" s="21" t="s">
        <v>17</v>
      </c>
      <c r="C15" s="22" t="s">
        <v>27</v>
      </c>
      <c r="D15" s="22">
        <v>4</v>
      </c>
      <c r="E15" s="23">
        <v>9872</v>
      </c>
      <c r="F15" s="24">
        <v>9872</v>
      </c>
      <c r="G15" s="23">
        <v>0</v>
      </c>
      <c r="H15" s="25">
        <v>0</v>
      </c>
      <c r="I15" s="38">
        <f>ROUND(F15*15.5-3016,2)</f>
        <v>150000</v>
      </c>
      <c r="J15" s="38">
        <f t="shared" si="0"/>
        <v>0</v>
      </c>
      <c r="K15" s="38">
        <f t="shared" si="1"/>
        <v>18000</v>
      </c>
      <c r="L15" s="38">
        <f t="shared" si="2"/>
        <v>168000</v>
      </c>
      <c r="M15" s="39"/>
    </row>
    <row r="16" s="1" customFormat="1" ht="24.75" customHeight="1" spans="1:13">
      <c r="A16" s="21">
        <v>11</v>
      </c>
      <c r="B16" s="21" t="s">
        <v>17</v>
      </c>
      <c r="C16" s="22" t="s">
        <v>28</v>
      </c>
      <c r="D16" s="22">
        <v>8</v>
      </c>
      <c r="E16" s="23">
        <v>9524</v>
      </c>
      <c r="F16" s="24">
        <v>9524</v>
      </c>
      <c r="G16" s="23">
        <v>0</v>
      </c>
      <c r="H16" s="25">
        <v>0</v>
      </c>
      <c r="I16" s="38">
        <f>ROUND(F16*15.5,2)</f>
        <v>147622</v>
      </c>
      <c r="J16" s="38">
        <f t="shared" si="0"/>
        <v>0</v>
      </c>
      <c r="K16" s="38">
        <f t="shared" si="1"/>
        <v>36000</v>
      </c>
      <c r="L16" s="38">
        <f t="shared" si="2"/>
        <v>183622</v>
      </c>
      <c r="M16" s="31"/>
    </row>
    <row r="17" s="1" customFormat="1" ht="24.75" customHeight="1" spans="1:13">
      <c r="A17" s="21">
        <v>12</v>
      </c>
      <c r="B17" s="21" t="s">
        <v>17</v>
      </c>
      <c r="C17" s="22" t="s">
        <v>29</v>
      </c>
      <c r="D17" s="22">
        <v>2</v>
      </c>
      <c r="E17" s="23">
        <v>4125</v>
      </c>
      <c r="F17" s="24">
        <v>4125</v>
      </c>
      <c r="G17" s="23">
        <v>0</v>
      </c>
      <c r="H17" s="25">
        <v>0</v>
      </c>
      <c r="I17" s="38">
        <f>ROUND(F17*15.5,2)</f>
        <v>63937.5</v>
      </c>
      <c r="J17" s="38">
        <f t="shared" si="0"/>
        <v>0</v>
      </c>
      <c r="K17" s="38">
        <f t="shared" si="1"/>
        <v>9000</v>
      </c>
      <c r="L17" s="38">
        <f t="shared" si="2"/>
        <v>72937.5</v>
      </c>
      <c r="M17" s="31"/>
    </row>
    <row r="18" s="1" customFormat="1" ht="24.75" customHeight="1" spans="1:13">
      <c r="A18" s="21">
        <v>13</v>
      </c>
      <c r="B18" s="21" t="s">
        <v>17</v>
      </c>
      <c r="C18" s="22" t="s">
        <v>30</v>
      </c>
      <c r="D18" s="22">
        <v>4</v>
      </c>
      <c r="E18" s="23">
        <v>9021</v>
      </c>
      <c r="F18" s="24">
        <v>9021</v>
      </c>
      <c r="G18" s="23">
        <v>0</v>
      </c>
      <c r="H18" s="25">
        <v>0</v>
      </c>
      <c r="I18" s="38">
        <f>ROUND(F18*15.5,2)</f>
        <v>139825.5</v>
      </c>
      <c r="J18" s="38">
        <f t="shared" si="0"/>
        <v>0</v>
      </c>
      <c r="K18" s="38">
        <f t="shared" si="1"/>
        <v>18000</v>
      </c>
      <c r="L18" s="38">
        <f t="shared" si="2"/>
        <v>157825.5</v>
      </c>
      <c r="M18" s="31"/>
    </row>
    <row r="19" s="1" customFormat="1" ht="24.75" customHeight="1" spans="1:13">
      <c r="A19" s="21">
        <v>14</v>
      </c>
      <c r="B19" s="21" t="s">
        <v>17</v>
      </c>
      <c r="C19" s="22" t="s">
        <v>31</v>
      </c>
      <c r="D19" s="22">
        <v>5</v>
      </c>
      <c r="E19" s="23">
        <v>4541</v>
      </c>
      <c r="F19" s="24">
        <v>4541</v>
      </c>
      <c r="G19" s="23">
        <v>0</v>
      </c>
      <c r="H19" s="25">
        <v>0</v>
      </c>
      <c r="I19" s="38">
        <f>ROUND(F19*15.5,2)</f>
        <v>70385.5</v>
      </c>
      <c r="J19" s="38">
        <f t="shared" si="0"/>
        <v>0</v>
      </c>
      <c r="K19" s="38">
        <f t="shared" si="1"/>
        <v>22500</v>
      </c>
      <c r="L19" s="38">
        <f t="shared" si="2"/>
        <v>92885.5</v>
      </c>
      <c r="M19" s="21"/>
    </row>
    <row r="20" s="1" customFormat="1" ht="24.75" customHeight="1" spans="1:13">
      <c r="A20" s="21">
        <v>15</v>
      </c>
      <c r="B20" s="21" t="s">
        <v>17</v>
      </c>
      <c r="C20" s="22" t="s">
        <v>32</v>
      </c>
      <c r="D20" s="22">
        <v>2</v>
      </c>
      <c r="E20" s="23">
        <v>2080</v>
      </c>
      <c r="F20" s="24">
        <v>2080</v>
      </c>
      <c r="G20" s="23">
        <v>0</v>
      </c>
      <c r="H20" s="25">
        <v>0</v>
      </c>
      <c r="I20" s="38">
        <f>ROUND(F20*15.5,2)</f>
        <v>32240</v>
      </c>
      <c r="J20" s="38">
        <f t="shared" si="0"/>
        <v>0</v>
      </c>
      <c r="K20" s="38">
        <f t="shared" si="1"/>
        <v>9000</v>
      </c>
      <c r="L20" s="38">
        <f t="shared" si="2"/>
        <v>41240</v>
      </c>
      <c r="M20" s="40"/>
    </row>
    <row r="21" s="1" customFormat="1" ht="24.75" customHeight="1" spans="1:13">
      <c r="A21" s="21">
        <v>16</v>
      </c>
      <c r="B21" s="21" t="s">
        <v>17</v>
      </c>
      <c r="C21" s="22" t="s">
        <v>33</v>
      </c>
      <c r="D21" s="22">
        <v>4</v>
      </c>
      <c r="E21" s="23">
        <v>14894</v>
      </c>
      <c r="F21" s="24">
        <v>14894</v>
      </c>
      <c r="G21" s="23">
        <v>0</v>
      </c>
      <c r="H21" s="25">
        <v>0</v>
      </c>
      <c r="I21" s="38">
        <f>ROUND(F21*15.5-38857,2)</f>
        <v>192000</v>
      </c>
      <c r="J21" s="38">
        <f t="shared" si="0"/>
        <v>0</v>
      </c>
      <c r="K21" s="38">
        <f t="shared" si="1"/>
        <v>18000</v>
      </c>
      <c r="L21" s="38">
        <f t="shared" si="2"/>
        <v>210000</v>
      </c>
      <c r="M21" s="42"/>
    </row>
    <row r="22" s="1" customFormat="1" ht="24.75" customHeight="1" spans="1:13">
      <c r="A22" s="21">
        <v>17</v>
      </c>
      <c r="B22" s="21" t="s">
        <v>17</v>
      </c>
      <c r="C22" s="22" t="s">
        <v>34</v>
      </c>
      <c r="D22" s="22">
        <v>5</v>
      </c>
      <c r="E22" s="23">
        <v>3971</v>
      </c>
      <c r="F22" s="24">
        <v>3971</v>
      </c>
      <c r="G22" s="23">
        <v>0</v>
      </c>
      <c r="H22" s="25">
        <v>0</v>
      </c>
      <c r="I22" s="38">
        <f>ROUND(F22*15.5,2)</f>
        <v>61550.5</v>
      </c>
      <c r="J22" s="38">
        <f t="shared" si="0"/>
        <v>0</v>
      </c>
      <c r="K22" s="38">
        <f t="shared" si="1"/>
        <v>22500</v>
      </c>
      <c r="L22" s="38">
        <f t="shared" si="2"/>
        <v>84050.5</v>
      </c>
      <c r="M22" s="21"/>
    </row>
    <row r="23" s="1" customFormat="1" ht="24.75" customHeight="1" spans="1:13">
      <c r="A23" s="21">
        <v>18</v>
      </c>
      <c r="B23" s="21" t="s">
        <v>17</v>
      </c>
      <c r="C23" s="22" t="s">
        <v>35</v>
      </c>
      <c r="D23" s="22">
        <v>2</v>
      </c>
      <c r="E23" s="23">
        <v>1986</v>
      </c>
      <c r="F23" s="24">
        <v>1986</v>
      </c>
      <c r="G23" s="23">
        <v>0</v>
      </c>
      <c r="H23" s="25">
        <v>0</v>
      </c>
      <c r="I23" s="38">
        <f>ROUND(F23*15.5,2)</f>
        <v>30783</v>
      </c>
      <c r="J23" s="38">
        <f t="shared" si="0"/>
        <v>0</v>
      </c>
      <c r="K23" s="38">
        <f t="shared" si="1"/>
        <v>9000</v>
      </c>
      <c r="L23" s="38">
        <f t="shared" si="2"/>
        <v>39783</v>
      </c>
      <c r="M23" s="40"/>
    </row>
    <row r="24" s="1" customFormat="1" ht="24.75" customHeight="1" spans="1:13">
      <c r="A24" s="21">
        <v>19</v>
      </c>
      <c r="B24" s="21" t="s">
        <v>17</v>
      </c>
      <c r="C24" s="22" t="s">
        <v>36</v>
      </c>
      <c r="D24" s="22">
        <v>3</v>
      </c>
      <c r="E24" s="23">
        <v>2425</v>
      </c>
      <c r="F24" s="24">
        <v>2425</v>
      </c>
      <c r="G24" s="23">
        <v>0</v>
      </c>
      <c r="H24" s="25">
        <v>0</v>
      </c>
      <c r="I24" s="38">
        <f>ROUND(F24*15.5,2)</f>
        <v>37587.5</v>
      </c>
      <c r="J24" s="38">
        <f t="shared" si="0"/>
        <v>0</v>
      </c>
      <c r="K24" s="38">
        <f t="shared" si="1"/>
        <v>13500</v>
      </c>
      <c r="L24" s="38">
        <f t="shared" si="2"/>
        <v>51087.5</v>
      </c>
      <c r="M24" s="21"/>
    </row>
    <row r="25" s="1" customFormat="1" ht="24.75" customHeight="1" spans="1:13">
      <c r="A25" s="21">
        <v>20</v>
      </c>
      <c r="B25" s="21" t="s">
        <v>17</v>
      </c>
      <c r="C25" s="22" t="s">
        <v>37</v>
      </c>
      <c r="D25" s="22">
        <v>3</v>
      </c>
      <c r="E25" s="23">
        <v>3637</v>
      </c>
      <c r="F25" s="24">
        <v>3637</v>
      </c>
      <c r="G25" s="23">
        <v>0</v>
      </c>
      <c r="H25" s="25">
        <v>0</v>
      </c>
      <c r="I25" s="38">
        <f>ROUND(F25*15.5,2)</f>
        <v>56373.5</v>
      </c>
      <c r="J25" s="38">
        <f t="shared" si="0"/>
        <v>0</v>
      </c>
      <c r="K25" s="38">
        <f t="shared" si="1"/>
        <v>13500</v>
      </c>
      <c r="L25" s="38">
        <f t="shared" si="2"/>
        <v>69873.5</v>
      </c>
      <c r="M25" s="31"/>
    </row>
    <row r="26" s="1" customFormat="1" ht="24.75" customHeight="1" spans="1:13">
      <c r="A26" s="21">
        <v>21</v>
      </c>
      <c r="B26" s="21" t="s">
        <v>17</v>
      </c>
      <c r="C26" s="22" t="s">
        <v>38</v>
      </c>
      <c r="D26" s="22">
        <v>5</v>
      </c>
      <c r="E26" s="23">
        <v>5526</v>
      </c>
      <c r="F26" s="24">
        <v>5526</v>
      </c>
      <c r="G26" s="23">
        <v>0</v>
      </c>
      <c r="H26" s="25">
        <v>0</v>
      </c>
      <c r="I26" s="38">
        <f>ROUND(F26*15.5,2)</f>
        <v>85653</v>
      </c>
      <c r="J26" s="38">
        <f t="shared" si="0"/>
        <v>0</v>
      </c>
      <c r="K26" s="38">
        <f t="shared" si="1"/>
        <v>22500</v>
      </c>
      <c r="L26" s="38">
        <f t="shared" si="2"/>
        <v>108153</v>
      </c>
      <c r="M26" s="31"/>
    </row>
    <row r="27" s="1" customFormat="1" ht="24.75" customHeight="1" spans="1:13">
      <c r="A27" s="21">
        <v>22</v>
      </c>
      <c r="B27" s="21" t="s">
        <v>17</v>
      </c>
      <c r="C27" s="22" t="s">
        <v>39</v>
      </c>
      <c r="D27" s="22">
        <v>6</v>
      </c>
      <c r="E27" s="23">
        <v>16520</v>
      </c>
      <c r="F27" s="29">
        <v>16520</v>
      </c>
      <c r="G27" s="23">
        <v>0</v>
      </c>
      <c r="H27" s="25">
        <v>0</v>
      </c>
      <c r="I27" s="38">
        <f>ROUND(F27*15.5-31060,2)</f>
        <v>225000</v>
      </c>
      <c r="J27" s="38">
        <f t="shared" si="0"/>
        <v>0</v>
      </c>
      <c r="K27" s="38">
        <f t="shared" si="1"/>
        <v>27000</v>
      </c>
      <c r="L27" s="38">
        <f t="shared" si="2"/>
        <v>252000</v>
      </c>
      <c r="M27" s="39"/>
    </row>
    <row r="28" s="1" customFormat="1" ht="24.75" customHeight="1" spans="1:13">
      <c r="A28" s="21">
        <v>23</v>
      </c>
      <c r="B28" s="21" t="s">
        <v>17</v>
      </c>
      <c r="C28" s="22" t="s">
        <v>40</v>
      </c>
      <c r="D28" s="22">
        <v>6</v>
      </c>
      <c r="E28" s="23">
        <v>13767</v>
      </c>
      <c r="F28" s="24">
        <v>13767</v>
      </c>
      <c r="G28" s="23">
        <v>0</v>
      </c>
      <c r="H28" s="25">
        <v>0</v>
      </c>
      <c r="I28" s="38">
        <f>ROUND(F28*15.5,2)</f>
        <v>213388.5</v>
      </c>
      <c r="J28" s="38">
        <f t="shared" si="0"/>
        <v>0</v>
      </c>
      <c r="K28" s="38">
        <f t="shared" si="1"/>
        <v>27000</v>
      </c>
      <c r="L28" s="38">
        <f t="shared" si="2"/>
        <v>240388.5</v>
      </c>
      <c r="M28" s="21"/>
    </row>
    <row r="29" s="1" customFormat="1" ht="24.75" customHeight="1" spans="1:13">
      <c r="A29" s="21">
        <v>24</v>
      </c>
      <c r="B29" s="21" t="s">
        <v>17</v>
      </c>
      <c r="C29" s="22" t="s">
        <v>41</v>
      </c>
      <c r="D29" s="22">
        <v>1</v>
      </c>
      <c r="E29" s="23">
        <v>3949</v>
      </c>
      <c r="F29" s="24">
        <v>3949</v>
      </c>
      <c r="G29" s="23">
        <v>0</v>
      </c>
      <c r="H29" s="25">
        <v>0</v>
      </c>
      <c r="I29" s="38">
        <f>ROUND(F29*15.5-23709.5,2)</f>
        <v>37500</v>
      </c>
      <c r="J29" s="38">
        <f t="shared" si="0"/>
        <v>0</v>
      </c>
      <c r="K29" s="38">
        <f t="shared" si="1"/>
        <v>4500</v>
      </c>
      <c r="L29" s="38">
        <f t="shared" si="2"/>
        <v>42000</v>
      </c>
      <c r="M29" s="39"/>
    </row>
    <row r="30" s="1" customFormat="1" ht="24.75" customHeight="1" spans="1:13">
      <c r="A30" s="21">
        <v>25</v>
      </c>
      <c r="B30" s="21" t="s">
        <v>17</v>
      </c>
      <c r="C30" s="22" t="s">
        <v>42</v>
      </c>
      <c r="D30" s="22">
        <v>3</v>
      </c>
      <c r="E30" s="23">
        <v>4290</v>
      </c>
      <c r="F30" s="24">
        <v>4290</v>
      </c>
      <c r="G30" s="23">
        <v>0</v>
      </c>
      <c r="H30" s="25">
        <v>0</v>
      </c>
      <c r="I30" s="38">
        <f>ROUND(F30*15.5,2)</f>
        <v>66495</v>
      </c>
      <c r="J30" s="38">
        <f t="shared" si="0"/>
        <v>0</v>
      </c>
      <c r="K30" s="38">
        <f t="shared" si="1"/>
        <v>13500</v>
      </c>
      <c r="L30" s="38">
        <f t="shared" si="2"/>
        <v>79995</v>
      </c>
      <c r="M30" s="31"/>
    </row>
    <row r="31" s="1" customFormat="1" ht="24.75" customHeight="1" spans="1:13">
      <c r="A31" s="21">
        <v>26</v>
      </c>
      <c r="B31" s="21" t="s">
        <v>17</v>
      </c>
      <c r="C31" s="22" t="s">
        <v>43</v>
      </c>
      <c r="D31" s="22">
        <v>3</v>
      </c>
      <c r="E31" s="23">
        <v>8578</v>
      </c>
      <c r="F31" s="24">
        <v>8578</v>
      </c>
      <c r="G31" s="23">
        <v>0</v>
      </c>
      <c r="H31" s="25">
        <v>0</v>
      </c>
      <c r="I31" s="38">
        <f>ROUND(F31*15.5-20459,2)</f>
        <v>112500</v>
      </c>
      <c r="J31" s="38">
        <f t="shared" si="0"/>
        <v>0</v>
      </c>
      <c r="K31" s="38">
        <f t="shared" si="1"/>
        <v>13500</v>
      </c>
      <c r="L31" s="38">
        <f t="shared" si="2"/>
        <v>126000</v>
      </c>
      <c r="M31" s="39"/>
    </row>
    <row r="32" s="1" customFormat="1" ht="24.75" customHeight="1" spans="1:13">
      <c r="A32" s="21">
        <v>27</v>
      </c>
      <c r="B32" s="21" t="s">
        <v>17</v>
      </c>
      <c r="C32" s="22" t="s">
        <v>44</v>
      </c>
      <c r="D32" s="22">
        <v>4</v>
      </c>
      <c r="E32" s="23">
        <v>5526</v>
      </c>
      <c r="F32" s="24">
        <v>5526</v>
      </c>
      <c r="G32" s="23">
        <v>0</v>
      </c>
      <c r="H32" s="25">
        <v>0</v>
      </c>
      <c r="I32" s="38">
        <f>ROUND(F32*15.5,2)</f>
        <v>85653</v>
      </c>
      <c r="J32" s="38">
        <f t="shared" si="0"/>
        <v>0</v>
      </c>
      <c r="K32" s="38">
        <f t="shared" si="1"/>
        <v>18000</v>
      </c>
      <c r="L32" s="38">
        <f t="shared" si="2"/>
        <v>103653</v>
      </c>
      <c r="M32" s="31"/>
    </row>
    <row r="33" s="1" customFormat="1" ht="24.75" customHeight="1" spans="1:13">
      <c r="A33" s="21">
        <v>28</v>
      </c>
      <c r="B33" s="21" t="s">
        <v>17</v>
      </c>
      <c r="C33" s="22" t="s">
        <v>45</v>
      </c>
      <c r="D33" s="22">
        <v>2</v>
      </c>
      <c r="E33" s="23">
        <v>5526</v>
      </c>
      <c r="F33" s="24">
        <v>5526</v>
      </c>
      <c r="G33" s="23">
        <v>0</v>
      </c>
      <c r="H33" s="25">
        <v>0</v>
      </c>
      <c r="I33" s="38">
        <f>ROUND(F33*15.5-10653,2)</f>
        <v>75000</v>
      </c>
      <c r="J33" s="38">
        <f t="shared" si="0"/>
        <v>0</v>
      </c>
      <c r="K33" s="38">
        <f t="shared" si="1"/>
        <v>9000</v>
      </c>
      <c r="L33" s="38">
        <f t="shared" si="2"/>
        <v>84000</v>
      </c>
      <c r="M33" s="39"/>
    </row>
    <row r="34" s="1" customFormat="1" ht="24.75" customHeight="1" spans="1:13">
      <c r="A34" s="21">
        <v>29</v>
      </c>
      <c r="B34" s="21" t="s">
        <v>17</v>
      </c>
      <c r="C34" s="22" t="s">
        <v>46</v>
      </c>
      <c r="D34" s="22">
        <v>4</v>
      </c>
      <c r="E34" s="23">
        <v>4125</v>
      </c>
      <c r="F34" s="24">
        <v>4125</v>
      </c>
      <c r="G34" s="23">
        <v>0</v>
      </c>
      <c r="H34" s="25">
        <v>0</v>
      </c>
      <c r="I34" s="38">
        <f t="shared" ref="I34:I39" si="3">ROUND(F34*15.5,2)</f>
        <v>63937.5</v>
      </c>
      <c r="J34" s="38">
        <f t="shared" si="0"/>
        <v>0</v>
      </c>
      <c r="K34" s="38">
        <f t="shared" si="1"/>
        <v>18000</v>
      </c>
      <c r="L34" s="38">
        <f t="shared" si="2"/>
        <v>81937.5</v>
      </c>
      <c r="M34" s="21"/>
    </row>
    <row r="35" s="1" customFormat="1" ht="24.75" customHeight="1" spans="1:13">
      <c r="A35" s="21">
        <v>30</v>
      </c>
      <c r="B35" s="21" t="s">
        <v>17</v>
      </c>
      <c r="C35" s="22" t="s">
        <v>47</v>
      </c>
      <c r="D35" s="22">
        <v>3</v>
      </c>
      <c r="E35" s="23">
        <v>4125</v>
      </c>
      <c r="F35" s="24">
        <v>4125</v>
      </c>
      <c r="G35" s="23"/>
      <c r="H35" s="25"/>
      <c r="I35" s="38">
        <f t="shared" si="3"/>
        <v>63937.5</v>
      </c>
      <c r="J35" s="38">
        <f t="shared" si="0"/>
        <v>0</v>
      </c>
      <c r="K35" s="38">
        <f t="shared" si="1"/>
        <v>13500</v>
      </c>
      <c r="L35" s="38">
        <f t="shared" si="2"/>
        <v>77437.5</v>
      </c>
      <c r="M35" s="31"/>
    </row>
    <row r="36" s="1" customFormat="1" ht="24.75" customHeight="1" spans="1:13">
      <c r="A36" s="21">
        <v>31</v>
      </c>
      <c r="B36" s="21" t="s">
        <v>17</v>
      </c>
      <c r="C36" s="22" t="s">
        <v>48</v>
      </c>
      <c r="D36" s="22">
        <v>2</v>
      </c>
      <c r="E36" s="23">
        <v>4497</v>
      </c>
      <c r="F36" s="24">
        <v>4497</v>
      </c>
      <c r="G36" s="23"/>
      <c r="H36" s="25"/>
      <c r="I36" s="38">
        <f t="shared" si="3"/>
        <v>69703.5</v>
      </c>
      <c r="J36" s="38">
        <f t="shared" si="0"/>
        <v>0</v>
      </c>
      <c r="K36" s="38">
        <f t="shared" si="1"/>
        <v>9000</v>
      </c>
      <c r="L36" s="38">
        <f t="shared" si="2"/>
        <v>78703.5</v>
      </c>
      <c r="M36" s="31"/>
    </row>
    <row r="37" s="1" customFormat="1" ht="24.75" customHeight="1" spans="1:13">
      <c r="A37" s="21">
        <v>32</v>
      </c>
      <c r="B37" s="21" t="s">
        <v>17</v>
      </c>
      <c r="C37" s="22" t="s">
        <v>49</v>
      </c>
      <c r="D37" s="22">
        <v>2</v>
      </c>
      <c r="E37" s="23">
        <v>2727</v>
      </c>
      <c r="F37" s="24">
        <v>2727</v>
      </c>
      <c r="G37" s="23"/>
      <c r="H37" s="25"/>
      <c r="I37" s="38">
        <f t="shared" si="3"/>
        <v>42268.5</v>
      </c>
      <c r="J37" s="38">
        <f t="shared" si="0"/>
        <v>0</v>
      </c>
      <c r="K37" s="38">
        <f t="shared" si="1"/>
        <v>9000</v>
      </c>
      <c r="L37" s="38">
        <f t="shared" si="2"/>
        <v>51268.5</v>
      </c>
      <c r="M37" s="41"/>
    </row>
    <row r="38" s="1" customFormat="1" ht="24.75" customHeight="1" spans="1:13">
      <c r="A38" s="21">
        <v>33</v>
      </c>
      <c r="B38" s="21" t="s">
        <v>17</v>
      </c>
      <c r="C38" s="22" t="s">
        <v>50</v>
      </c>
      <c r="D38" s="22">
        <v>7</v>
      </c>
      <c r="E38" s="23">
        <v>4762</v>
      </c>
      <c r="F38" s="24">
        <v>4762</v>
      </c>
      <c r="G38" s="23"/>
      <c r="H38" s="25"/>
      <c r="I38" s="38">
        <f t="shared" si="3"/>
        <v>73811</v>
      </c>
      <c r="J38" s="38">
        <f t="shared" si="0"/>
        <v>0</v>
      </c>
      <c r="K38" s="38">
        <f t="shared" si="1"/>
        <v>31500</v>
      </c>
      <c r="L38" s="38">
        <f t="shared" si="2"/>
        <v>105311</v>
      </c>
      <c r="M38" s="31"/>
    </row>
    <row r="39" s="1" customFormat="1" ht="24.75" customHeight="1" spans="1:13">
      <c r="A39" s="21">
        <v>34</v>
      </c>
      <c r="B39" s="21" t="s">
        <v>17</v>
      </c>
      <c r="C39" s="22" t="s">
        <v>51</v>
      </c>
      <c r="D39" s="22">
        <v>2</v>
      </c>
      <c r="E39" s="23">
        <v>4762</v>
      </c>
      <c r="F39" s="24">
        <v>4762</v>
      </c>
      <c r="G39" s="23"/>
      <c r="H39" s="25"/>
      <c r="I39" s="38">
        <f t="shared" si="3"/>
        <v>73811</v>
      </c>
      <c r="J39" s="38">
        <f t="shared" si="0"/>
        <v>0</v>
      </c>
      <c r="K39" s="38">
        <f t="shared" si="1"/>
        <v>9000</v>
      </c>
      <c r="L39" s="38">
        <f t="shared" si="2"/>
        <v>82811</v>
      </c>
      <c r="M39" s="43"/>
    </row>
    <row r="40" s="1" customFormat="1" ht="24.75" customHeight="1" spans="1:13">
      <c r="A40" s="21">
        <v>35</v>
      </c>
      <c r="B40" s="21" t="s">
        <v>17</v>
      </c>
      <c r="C40" s="22" t="s">
        <v>52</v>
      </c>
      <c r="D40" s="22">
        <v>5</v>
      </c>
      <c r="E40" s="23">
        <v>13782</v>
      </c>
      <c r="F40" s="24">
        <v>13782</v>
      </c>
      <c r="G40" s="23"/>
      <c r="H40" s="25"/>
      <c r="I40" s="38">
        <f>ROUND(F40*15.5-26121,2)</f>
        <v>187500</v>
      </c>
      <c r="J40" s="38">
        <f t="shared" si="0"/>
        <v>0</v>
      </c>
      <c r="K40" s="38">
        <f t="shared" si="1"/>
        <v>22500</v>
      </c>
      <c r="L40" s="38">
        <f t="shared" si="2"/>
        <v>210000</v>
      </c>
      <c r="M40" s="39"/>
    </row>
    <row r="41" s="1" customFormat="1" ht="24.75" customHeight="1" spans="1:13">
      <c r="A41" s="21">
        <v>36</v>
      </c>
      <c r="B41" s="21" t="s">
        <v>17</v>
      </c>
      <c r="C41" s="22" t="s">
        <v>53</v>
      </c>
      <c r="D41" s="22">
        <v>3</v>
      </c>
      <c r="E41" s="23">
        <v>9021</v>
      </c>
      <c r="F41" s="24">
        <v>9021</v>
      </c>
      <c r="G41" s="23"/>
      <c r="H41" s="25"/>
      <c r="I41" s="38">
        <f>ROUND(F41*15.5-27325.5,2)</f>
        <v>112500</v>
      </c>
      <c r="J41" s="38">
        <f t="shared" si="0"/>
        <v>0</v>
      </c>
      <c r="K41" s="38">
        <f t="shared" si="1"/>
        <v>13500</v>
      </c>
      <c r="L41" s="38">
        <f t="shared" si="2"/>
        <v>126000</v>
      </c>
      <c r="M41" s="39"/>
    </row>
    <row r="42" s="1" customFormat="1" ht="24.75" customHeight="1" spans="1:13">
      <c r="A42" s="21">
        <v>37</v>
      </c>
      <c r="B42" s="21" t="s">
        <v>17</v>
      </c>
      <c r="C42" s="22" t="s">
        <v>54</v>
      </c>
      <c r="D42" s="22">
        <v>3</v>
      </c>
      <c r="E42" s="23">
        <v>3733</v>
      </c>
      <c r="F42" s="24">
        <v>3733</v>
      </c>
      <c r="G42" s="23"/>
      <c r="H42" s="25"/>
      <c r="I42" s="38">
        <f t="shared" ref="I42:I67" si="4">ROUND(F42*15.5,2)</f>
        <v>57861.5</v>
      </c>
      <c r="J42" s="38">
        <f t="shared" si="0"/>
        <v>0</v>
      </c>
      <c r="K42" s="38">
        <f t="shared" si="1"/>
        <v>13500</v>
      </c>
      <c r="L42" s="38">
        <f t="shared" si="2"/>
        <v>71361.5</v>
      </c>
      <c r="M42" s="31"/>
    </row>
    <row r="43" s="1" customFormat="1" ht="24.75" customHeight="1" spans="1:13">
      <c r="A43" s="21">
        <v>38</v>
      </c>
      <c r="B43" s="21" t="s">
        <v>17</v>
      </c>
      <c r="C43" s="22" t="s">
        <v>55</v>
      </c>
      <c r="D43" s="22">
        <v>3</v>
      </c>
      <c r="E43" s="23">
        <v>3733</v>
      </c>
      <c r="F43" s="24">
        <v>3733</v>
      </c>
      <c r="G43" s="23"/>
      <c r="H43" s="25"/>
      <c r="I43" s="38">
        <f t="shared" si="4"/>
        <v>57861.5</v>
      </c>
      <c r="J43" s="38">
        <f t="shared" si="0"/>
        <v>0</v>
      </c>
      <c r="K43" s="38">
        <f t="shared" si="1"/>
        <v>13500</v>
      </c>
      <c r="L43" s="38">
        <f t="shared" si="2"/>
        <v>71361.5</v>
      </c>
      <c r="M43" s="31"/>
    </row>
    <row r="44" s="1" customFormat="1" ht="24.75" customHeight="1" spans="1:13">
      <c r="A44" s="21">
        <v>39</v>
      </c>
      <c r="B44" s="21" t="s">
        <v>17</v>
      </c>
      <c r="C44" s="22" t="s">
        <v>56</v>
      </c>
      <c r="D44" s="22">
        <v>4</v>
      </c>
      <c r="E44" s="30">
        <v>0</v>
      </c>
      <c r="F44" s="31">
        <v>0</v>
      </c>
      <c r="G44" s="30">
        <v>0</v>
      </c>
      <c r="H44" s="25">
        <v>14.742</v>
      </c>
      <c r="I44" s="38">
        <f t="shared" si="4"/>
        <v>0</v>
      </c>
      <c r="J44" s="38">
        <f t="shared" si="0"/>
        <v>0</v>
      </c>
      <c r="K44" s="38">
        <f t="shared" si="1"/>
        <v>18000</v>
      </c>
      <c r="L44" s="38">
        <f t="shared" si="2"/>
        <v>18000</v>
      </c>
      <c r="M44" s="21"/>
    </row>
    <row r="45" s="1" customFormat="1" ht="24.75" customHeight="1" spans="1:13">
      <c r="A45" s="21">
        <v>40</v>
      </c>
      <c r="B45" s="21" t="s">
        <v>17</v>
      </c>
      <c r="C45" s="22" t="s">
        <v>57</v>
      </c>
      <c r="D45" s="22">
        <v>3</v>
      </c>
      <c r="E45" s="30">
        <v>0</v>
      </c>
      <c r="F45" s="31">
        <v>0</v>
      </c>
      <c r="G45" s="30">
        <v>0</v>
      </c>
      <c r="H45" s="25">
        <v>7.371</v>
      </c>
      <c r="I45" s="38">
        <f t="shared" si="4"/>
        <v>0</v>
      </c>
      <c r="J45" s="38">
        <f t="shared" si="0"/>
        <v>0</v>
      </c>
      <c r="K45" s="38">
        <f t="shared" si="1"/>
        <v>13500</v>
      </c>
      <c r="L45" s="38">
        <f t="shared" si="2"/>
        <v>13500</v>
      </c>
      <c r="M45" s="21"/>
    </row>
    <row r="46" s="1" customFormat="1" ht="24.75" customHeight="1" spans="1:13">
      <c r="A46" s="21">
        <v>41</v>
      </c>
      <c r="B46" s="21" t="s">
        <v>17</v>
      </c>
      <c r="C46" s="22" t="s">
        <v>58</v>
      </c>
      <c r="D46" s="22">
        <v>4</v>
      </c>
      <c r="E46" s="30">
        <v>0</v>
      </c>
      <c r="F46" s="31">
        <v>0</v>
      </c>
      <c r="G46" s="30">
        <v>0</v>
      </c>
      <c r="H46" s="25">
        <v>17.24</v>
      </c>
      <c r="I46" s="38">
        <f t="shared" si="4"/>
        <v>0</v>
      </c>
      <c r="J46" s="38">
        <f t="shared" si="0"/>
        <v>0</v>
      </c>
      <c r="K46" s="38">
        <f t="shared" si="1"/>
        <v>18000</v>
      </c>
      <c r="L46" s="38">
        <f t="shared" si="2"/>
        <v>18000</v>
      </c>
      <c r="M46" s="21"/>
    </row>
    <row r="47" s="1" customFormat="1" ht="24.75" customHeight="1" spans="1:13">
      <c r="A47" s="21">
        <v>42</v>
      </c>
      <c r="B47" s="21" t="s">
        <v>17</v>
      </c>
      <c r="C47" s="22" t="s">
        <v>59</v>
      </c>
      <c r="D47" s="22">
        <v>3</v>
      </c>
      <c r="E47" s="30">
        <v>0</v>
      </c>
      <c r="F47" s="31">
        <v>0</v>
      </c>
      <c r="G47" s="30">
        <v>0</v>
      </c>
      <c r="H47" s="25">
        <v>11.221</v>
      </c>
      <c r="I47" s="38">
        <f t="shared" si="4"/>
        <v>0</v>
      </c>
      <c r="J47" s="38">
        <f t="shared" si="0"/>
        <v>0</v>
      </c>
      <c r="K47" s="38">
        <f t="shared" si="1"/>
        <v>13500</v>
      </c>
      <c r="L47" s="38">
        <f t="shared" si="2"/>
        <v>13500</v>
      </c>
      <c r="M47" s="21"/>
    </row>
    <row r="48" s="1" customFormat="1" ht="24.75" customHeight="1" spans="1:13">
      <c r="A48" s="21">
        <v>43</v>
      </c>
      <c r="B48" s="21" t="s">
        <v>17</v>
      </c>
      <c r="C48" s="22" t="s">
        <v>60</v>
      </c>
      <c r="D48" s="22">
        <v>3</v>
      </c>
      <c r="E48" s="30">
        <v>0</v>
      </c>
      <c r="F48" s="31">
        <v>0</v>
      </c>
      <c r="G48" s="30">
        <v>0</v>
      </c>
      <c r="H48" s="25">
        <v>3.5</v>
      </c>
      <c r="I48" s="38">
        <f t="shared" si="4"/>
        <v>0</v>
      </c>
      <c r="J48" s="38">
        <f t="shared" si="0"/>
        <v>0</v>
      </c>
      <c r="K48" s="38">
        <f t="shared" si="1"/>
        <v>13500</v>
      </c>
      <c r="L48" s="38">
        <f t="shared" si="2"/>
        <v>13500</v>
      </c>
      <c r="M48" s="21"/>
    </row>
    <row r="49" s="1" customFormat="1" ht="24.75" customHeight="1" spans="1:13">
      <c r="A49" s="21">
        <v>44</v>
      </c>
      <c r="B49" s="21" t="s">
        <v>17</v>
      </c>
      <c r="C49" s="22" t="s">
        <v>61</v>
      </c>
      <c r="D49" s="22">
        <v>2</v>
      </c>
      <c r="E49" s="30">
        <v>0</v>
      </c>
      <c r="F49" s="31">
        <v>0</v>
      </c>
      <c r="G49" s="30">
        <v>0</v>
      </c>
      <c r="H49" s="25">
        <v>3.5</v>
      </c>
      <c r="I49" s="38">
        <f t="shared" si="4"/>
        <v>0</v>
      </c>
      <c r="J49" s="38">
        <f t="shared" si="0"/>
        <v>0</v>
      </c>
      <c r="K49" s="38">
        <f t="shared" si="1"/>
        <v>9000</v>
      </c>
      <c r="L49" s="38">
        <f t="shared" si="2"/>
        <v>9000</v>
      </c>
      <c r="M49" s="21"/>
    </row>
    <row r="50" s="1" customFormat="1" ht="24.75" customHeight="1" spans="1:13">
      <c r="A50" s="21">
        <v>45</v>
      </c>
      <c r="B50" s="21" t="s">
        <v>17</v>
      </c>
      <c r="C50" s="22" t="s">
        <v>62</v>
      </c>
      <c r="D50" s="22">
        <v>4</v>
      </c>
      <c r="E50" s="30">
        <v>0</v>
      </c>
      <c r="F50" s="31">
        <v>0</v>
      </c>
      <c r="G50" s="30">
        <v>0</v>
      </c>
      <c r="H50" s="25">
        <v>9.443</v>
      </c>
      <c r="I50" s="38">
        <f t="shared" si="4"/>
        <v>0</v>
      </c>
      <c r="J50" s="38">
        <f t="shared" si="0"/>
        <v>0</v>
      </c>
      <c r="K50" s="38">
        <f t="shared" si="1"/>
        <v>18000</v>
      </c>
      <c r="L50" s="38">
        <f t="shared" si="2"/>
        <v>18000</v>
      </c>
      <c r="M50" s="21"/>
    </row>
    <row r="51" s="1" customFormat="1" ht="24.75" customHeight="1" spans="1:13">
      <c r="A51" s="21">
        <v>46</v>
      </c>
      <c r="B51" s="21" t="s">
        <v>17</v>
      </c>
      <c r="C51" s="22" t="s">
        <v>63</v>
      </c>
      <c r="D51" s="22">
        <v>1</v>
      </c>
      <c r="E51" s="30">
        <v>0</v>
      </c>
      <c r="F51" s="31">
        <v>0</v>
      </c>
      <c r="G51" s="30">
        <v>0</v>
      </c>
      <c r="H51" s="25">
        <v>9.534</v>
      </c>
      <c r="I51" s="38">
        <f t="shared" si="4"/>
        <v>0</v>
      </c>
      <c r="J51" s="38">
        <f t="shared" si="0"/>
        <v>0</v>
      </c>
      <c r="K51" s="38">
        <f t="shared" si="1"/>
        <v>4500</v>
      </c>
      <c r="L51" s="38">
        <f t="shared" si="2"/>
        <v>4500</v>
      </c>
      <c r="M51" s="21"/>
    </row>
    <row r="52" s="1" customFormat="1" ht="24.75" customHeight="1" spans="1:13">
      <c r="A52" s="21">
        <v>47</v>
      </c>
      <c r="B52" s="21" t="s">
        <v>17</v>
      </c>
      <c r="C52" s="22" t="s">
        <v>64</v>
      </c>
      <c r="D52" s="22">
        <v>3</v>
      </c>
      <c r="E52" s="30">
        <v>0</v>
      </c>
      <c r="F52" s="31">
        <v>0</v>
      </c>
      <c r="G52" s="30">
        <v>0</v>
      </c>
      <c r="H52" s="25">
        <v>7</v>
      </c>
      <c r="I52" s="38">
        <f t="shared" si="4"/>
        <v>0</v>
      </c>
      <c r="J52" s="38">
        <f t="shared" si="0"/>
        <v>0</v>
      </c>
      <c r="K52" s="38">
        <f t="shared" si="1"/>
        <v>13500</v>
      </c>
      <c r="L52" s="38">
        <f t="shared" si="2"/>
        <v>13500</v>
      </c>
      <c r="M52" s="21"/>
    </row>
    <row r="53" s="1" customFormat="1" ht="24.75" customHeight="1" spans="1:13">
      <c r="A53" s="21">
        <v>48</v>
      </c>
      <c r="B53" s="21" t="s">
        <v>17</v>
      </c>
      <c r="C53" s="22" t="s">
        <v>65</v>
      </c>
      <c r="D53" s="22">
        <v>4</v>
      </c>
      <c r="E53" s="30">
        <v>0</v>
      </c>
      <c r="F53" s="31">
        <v>0</v>
      </c>
      <c r="G53" s="30">
        <v>0</v>
      </c>
      <c r="H53" s="25">
        <v>13.636</v>
      </c>
      <c r="I53" s="38">
        <f t="shared" si="4"/>
        <v>0</v>
      </c>
      <c r="J53" s="38">
        <f t="shared" si="0"/>
        <v>0</v>
      </c>
      <c r="K53" s="38">
        <f t="shared" si="1"/>
        <v>18000</v>
      </c>
      <c r="L53" s="38">
        <f t="shared" si="2"/>
        <v>18000</v>
      </c>
      <c r="M53" s="21"/>
    </row>
    <row r="54" s="1" customFormat="1" ht="24.75" customHeight="1" spans="1:13">
      <c r="A54" s="21">
        <v>49</v>
      </c>
      <c r="B54" s="21" t="s">
        <v>17</v>
      </c>
      <c r="C54" s="22" t="s">
        <v>66</v>
      </c>
      <c r="D54" s="22">
        <v>6</v>
      </c>
      <c r="E54" s="30">
        <v>0</v>
      </c>
      <c r="F54" s="31">
        <v>0</v>
      </c>
      <c r="G54" s="30">
        <v>0</v>
      </c>
      <c r="H54" s="25">
        <v>11.886</v>
      </c>
      <c r="I54" s="38">
        <f t="shared" si="4"/>
        <v>0</v>
      </c>
      <c r="J54" s="38">
        <f t="shared" si="0"/>
        <v>0</v>
      </c>
      <c r="K54" s="38">
        <f t="shared" si="1"/>
        <v>27000</v>
      </c>
      <c r="L54" s="38">
        <f t="shared" si="2"/>
        <v>27000</v>
      </c>
      <c r="M54" s="21"/>
    </row>
    <row r="55" s="1" customFormat="1" ht="24.75" customHeight="1" spans="1:13">
      <c r="A55" s="21">
        <v>50</v>
      </c>
      <c r="B55" s="21" t="s">
        <v>17</v>
      </c>
      <c r="C55" s="22" t="s">
        <v>67</v>
      </c>
      <c r="D55" s="22">
        <v>3</v>
      </c>
      <c r="E55" s="30">
        <v>0</v>
      </c>
      <c r="F55" s="31">
        <v>0</v>
      </c>
      <c r="G55" s="30">
        <v>0</v>
      </c>
      <c r="H55" s="25">
        <v>11.879</v>
      </c>
      <c r="I55" s="38">
        <f t="shared" si="4"/>
        <v>0</v>
      </c>
      <c r="J55" s="38">
        <f t="shared" si="0"/>
        <v>0</v>
      </c>
      <c r="K55" s="38">
        <f t="shared" si="1"/>
        <v>13500</v>
      </c>
      <c r="L55" s="38">
        <f t="shared" si="2"/>
        <v>13500</v>
      </c>
      <c r="M55" s="21"/>
    </row>
    <row r="56" s="1" customFormat="1" ht="24.75" customHeight="1" spans="1:13">
      <c r="A56" s="21">
        <v>51</v>
      </c>
      <c r="B56" s="21" t="s">
        <v>17</v>
      </c>
      <c r="C56" s="22" t="s">
        <v>68</v>
      </c>
      <c r="D56" s="22">
        <v>4</v>
      </c>
      <c r="E56" s="30">
        <v>0</v>
      </c>
      <c r="F56" s="31">
        <v>0</v>
      </c>
      <c r="G56" s="30">
        <v>0</v>
      </c>
      <c r="H56" s="25">
        <v>6.818</v>
      </c>
      <c r="I56" s="38">
        <f t="shared" si="4"/>
        <v>0</v>
      </c>
      <c r="J56" s="38">
        <f t="shared" si="0"/>
        <v>0</v>
      </c>
      <c r="K56" s="38">
        <f t="shared" si="1"/>
        <v>18000</v>
      </c>
      <c r="L56" s="38">
        <f t="shared" si="2"/>
        <v>18000</v>
      </c>
      <c r="M56" s="21"/>
    </row>
    <row r="57" s="1" customFormat="1" ht="24.75" customHeight="1" spans="1:13">
      <c r="A57" s="21">
        <v>52</v>
      </c>
      <c r="B57" s="21" t="s">
        <v>17</v>
      </c>
      <c r="C57" s="22" t="s">
        <v>69</v>
      </c>
      <c r="D57" s="22">
        <v>5</v>
      </c>
      <c r="E57" s="30">
        <v>0</v>
      </c>
      <c r="F57" s="31">
        <v>0</v>
      </c>
      <c r="G57" s="30">
        <v>0</v>
      </c>
      <c r="H57" s="25">
        <v>16.002</v>
      </c>
      <c r="I57" s="38">
        <f t="shared" si="4"/>
        <v>0</v>
      </c>
      <c r="J57" s="38">
        <f t="shared" si="0"/>
        <v>0</v>
      </c>
      <c r="K57" s="38">
        <f t="shared" si="1"/>
        <v>22500</v>
      </c>
      <c r="L57" s="38">
        <f t="shared" si="2"/>
        <v>22500</v>
      </c>
      <c r="M57" s="21"/>
    </row>
    <row r="58" s="1" customFormat="1" ht="24.75" customHeight="1" spans="1:13">
      <c r="A58" s="21">
        <v>53</v>
      </c>
      <c r="B58" s="21" t="s">
        <v>17</v>
      </c>
      <c r="C58" s="22" t="s">
        <v>70</v>
      </c>
      <c r="D58" s="22">
        <v>2</v>
      </c>
      <c r="E58" s="30">
        <v>0</v>
      </c>
      <c r="F58" s="31">
        <v>0</v>
      </c>
      <c r="G58" s="30">
        <v>0</v>
      </c>
      <c r="H58" s="25">
        <v>6.818</v>
      </c>
      <c r="I58" s="38">
        <f t="shared" si="4"/>
        <v>0</v>
      </c>
      <c r="J58" s="38">
        <f t="shared" si="0"/>
        <v>0</v>
      </c>
      <c r="K58" s="38">
        <f t="shared" si="1"/>
        <v>9000</v>
      </c>
      <c r="L58" s="38">
        <f t="shared" si="2"/>
        <v>9000</v>
      </c>
      <c r="M58" s="21"/>
    </row>
    <row r="59" s="1" customFormat="1" ht="24.75" customHeight="1" spans="1:13">
      <c r="A59" s="21">
        <v>54</v>
      </c>
      <c r="B59" s="21" t="s">
        <v>17</v>
      </c>
      <c r="C59" s="22" t="s">
        <v>71</v>
      </c>
      <c r="D59" s="22">
        <v>6</v>
      </c>
      <c r="E59" s="30">
        <v>0</v>
      </c>
      <c r="F59" s="31">
        <v>0</v>
      </c>
      <c r="G59" s="30">
        <v>0</v>
      </c>
      <c r="H59" s="25">
        <v>10.703</v>
      </c>
      <c r="I59" s="38">
        <f t="shared" si="4"/>
        <v>0</v>
      </c>
      <c r="J59" s="38">
        <f t="shared" si="0"/>
        <v>0</v>
      </c>
      <c r="K59" s="38">
        <f t="shared" si="1"/>
        <v>27000</v>
      </c>
      <c r="L59" s="38">
        <f t="shared" si="2"/>
        <v>27000</v>
      </c>
      <c r="M59" s="21"/>
    </row>
    <row r="60" s="1" customFormat="1" ht="24.75" customHeight="1" spans="1:13">
      <c r="A60" s="21">
        <v>55</v>
      </c>
      <c r="B60" s="21" t="s">
        <v>17</v>
      </c>
      <c r="C60" s="22" t="s">
        <v>72</v>
      </c>
      <c r="D60" s="22">
        <v>4</v>
      </c>
      <c r="E60" s="30">
        <v>0</v>
      </c>
      <c r="F60" s="31">
        <v>0</v>
      </c>
      <c r="G60" s="30">
        <v>0</v>
      </c>
      <c r="H60" s="25">
        <v>7.042</v>
      </c>
      <c r="I60" s="38">
        <f t="shared" si="4"/>
        <v>0</v>
      </c>
      <c r="J60" s="38">
        <f t="shared" si="0"/>
        <v>0</v>
      </c>
      <c r="K60" s="38">
        <f t="shared" si="1"/>
        <v>18000</v>
      </c>
      <c r="L60" s="38">
        <f t="shared" si="2"/>
        <v>18000</v>
      </c>
      <c r="M60" s="21"/>
    </row>
    <row r="61" s="1" customFormat="1" ht="24.75" customHeight="1" spans="1:13">
      <c r="A61" s="21">
        <v>56</v>
      </c>
      <c r="B61" s="21" t="s">
        <v>17</v>
      </c>
      <c r="C61" s="22" t="s">
        <v>73</v>
      </c>
      <c r="D61" s="22">
        <v>6</v>
      </c>
      <c r="E61" s="30">
        <v>0</v>
      </c>
      <c r="F61" s="31">
        <v>0</v>
      </c>
      <c r="G61" s="30">
        <v>0</v>
      </c>
      <c r="H61" s="25">
        <v>16.968</v>
      </c>
      <c r="I61" s="38">
        <f t="shared" si="4"/>
        <v>0</v>
      </c>
      <c r="J61" s="38">
        <f t="shared" si="0"/>
        <v>0</v>
      </c>
      <c r="K61" s="38">
        <f t="shared" si="1"/>
        <v>27000</v>
      </c>
      <c r="L61" s="38">
        <f t="shared" si="2"/>
        <v>27000</v>
      </c>
      <c r="M61" s="21"/>
    </row>
    <row r="62" s="1" customFormat="1" ht="24.75" customHeight="1" spans="1:13">
      <c r="A62" s="21">
        <v>57</v>
      </c>
      <c r="B62" s="21" t="s">
        <v>17</v>
      </c>
      <c r="C62" s="22" t="s">
        <v>74</v>
      </c>
      <c r="D62" s="22">
        <v>4</v>
      </c>
      <c r="E62" s="30">
        <v>0</v>
      </c>
      <c r="F62" s="31">
        <v>0</v>
      </c>
      <c r="G62" s="30">
        <v>0</v>
      </c>
      <c r="H62" s="25">
        <v>9.723</v>
      </c>
      <c r="I62" s="38">
        <f t="shared" si="4"/>
        <v>0</v>
      </c>
      <c r="J62" s="38">
        <f t="shared" si="0"/>
        <v>0</v>
      </c>
      <c r="K62" s="38">
        <f t="shared" si="1"/>
        <v>18000</v>
      </c>
      <c r="L62" s="38">
        <f t="shared" si="2"/>
        <v>18000</v>
      </c>
      <c r="M62" s="21"/>
    </row>
    <row r="63" s="1" customFormat="1" ht="24.75" customHeight="1" spans="1:13">
      <c r="A63" s="21">
        <v>58</v>
      </c>
      <c r="B63" s="21" t="s">
        <v>17</v>
      </c>
      <c r="C63" s="22" t="s">
        <v>75</v>
      </c>
      <c r="D63" s="22">
        <v>1</v>
      </c>
      <c r="E63" s="30">
        <v>0</v>
      </c>
      <c r="F63" s="31">
        <v>0</v>
      </c>
      <c r="G63" s="30">
        <v>0</v>
      </c>
      <c r="H63" s="25">
        <v>3.22</v>
      </c>
      <c r="I63" s="38">
        <f t="shared" si="4"/>
        <v>0</v>
      </c>
      <c r="J63" s="38">
        <f t="shared" si="0"/>
        <v>0</v>
      </c>
      <c r="K63" s="38">
        <f t="shared" si="1"/>
        <v>4500</v>
      </c>
      <c r="L63" s="38">
        <f t="shared" si="2"/>
        <v>4500</v>
      </c>
      <c r="M63" s="21"/>
    </row>
    <row r="64" s="1" customFormat="1" ht="24.75" customHeight="1" spans="1:13">
      <c r="A64" s="21">
        <v>59</v>
      </c>
      <c r="B64" s="21" t="s">
        <v>17</v>
      </c>
      <c r="C64" s="22" t="s">
        <v>76</v>
      </c>
      <c r="D64" s="22">
        <v>1</v>
      </c>
      <c r="E64" s="30">
        <v>0</v>
      </c>
      <c r="F64" s="31">
        <v>0</v>
      </c>
      <c r="G64" s="30">
        <v>0</v>
      </c>
      <c r="H64" s="25">
        <v>1</v>
      </c>
      <c r="I64" s="38">
        <f t="shared" si="4"/>
        <v>0</v>
      </c>
      <c r="J64" s="38">
        <f t="shared" si="0"/>
        <v>0</v>
      </c>
      <c r="K64" s="38">
        <f t="shared" si="1"/>
        <v>4500</v>
      </c>
      <c r="L64" s="38">
        <f t="shared" si="2"/>
        <v>4500</v>
      </c>
      <c r="M64" s="21"/>
    </row>
    <row r="65" s="1" customFormat="1" ht="24.75" customHeight="1" spans="1:13">
      <c r="A65" s="21">
        <v>60</v>
      </c>
      <c r="B65" s="21" t="s">
        <v>17</v>
      </c>
      <c r="C65" s="22" t="s">
        <v>77</v>
      </c>
      <c r="D65" s="22">
        <v>1</v>
      </c>
      <c r="E65" s="30">
        <v>0</v>
      </c>
      <c r="F65" s="31">
        <v>0</v>
      </c>
      <c r="G65" s="30">
        <v>0</v>
      </c>
      <c r="H65" s="25">
        <v>1</v>
      </c>
      <c r="I65" s="38">
        <f t="shared" si="4"/>
        <v>0</v>
      </c>
      <c r="J65" s="38">
        <f t="shared" si="0"/>
        <v>0</v>
      </c>
      <c r="K65" s="38">
        <f t="shared" si="1"/>
        <v>4500</v>
      </c>
      <c r="L65" s="38">
        <f t="shared" si="2"/>
        <v>4500</v>
      </c>
      <c r="M65" s="21"/>
    </row>
    <row r="66" s="1" customFormat="1" ht="24.75" customHeight="1" spans="1:13">
      <c r="A66" s="21">
        <v>61</v>
      </c>
      <c r="B66" s="21" t="s">
        <v>17</v>
      </c>
      <c r="C66" s="22" t="s">
        <v>78</v>
      </c>
      <c r="D66" s="22">
        <v>1</v>
      </c>
      <c r="E66" s="30">
        <v>0</v>
      </c>
      <c r="F66" s="31">
        <v>0</v>
      </c>
      <c r="G66" s="30">
        <v>0</v>
      </c>
      <c r="H66" s="25">
        <v>1</v>
      </c>
      <c r="I66" s="38">
        <f t="shared" si="4"/>
        <v>0</v>
      </c>
      <c r="J66" s="38">
        <f t="shared" si="0"/>
        <v>0</v>
      </c>
      <c r="K66" s="38">
        <f t="shared" si="1"/>
        <v>4500</v>
      </c>
      <c r="L66" s="38">
        <f t="shared" si="2"/>
        <v>4500</v>
      </c>
      <c r="M66" s="21"/>
    </row>
    <row r="67" s="1" customFormat="1" ht="24.75" customHeight="1" spans="1:13">
      <c r="A67" s="21">
        <v>62</v>
      </c>
      <c r="B67" s="21" t="s">
        <v>17</v>
      </c>
      <c r="C67" s="22" t="s">
        <v>79</v>
      </c>
      <c r="D67" s="22">
        <v>1</v>
      </c>
      <c r="E67" s="30">
        <v>0</v>
      </c>
      <c r="F67" s="31">
        <v>0</v>
      </c>
      <c r="G67" s="30">
        <v>0</v>
      </c>
      <c r="H67" s="25">
        <v>1</v>
      </c>
      <c r="I67" s="38">
        <f t="shared" si="4"/>
        <v>0</v>
      </c>
      <c r="J67" s="38">
        <f t="shared" si="0"/>
        <v>0</v>
      </c>
      <c r="K67" s="38">
        <f t="shared" si="1"/>
        <v>4500</v>
      </c>
      <c r="L67" s="38">
        <f t="shared" si="2"/>
        <v>4500</v>
      </c>
      <c r="M67" s="21"/>
    </row>
    <row r="68" s="1" customFormat="1" ht="101.25" customHeight="1" spans="1:13">
      <c r="A68" s="21">
        <v>63</v>
      </c>
      <c r="B68" s="21" t="s">
        <v>17</v>
      </c>
      <c r="C68" s="44" t="s">
        <v>80</v>
      </c>
      <c r="D68" s="45"/>
      <c r="E68" s="46">
        <v>39125</v>
      </c>
      <c r="F68" s="47">
        <v>39125</v>
      </c>
      <c r="G68" s="30">
        <v>0</v>
      </c>
      <c r="H68" s="47"/>
      <c r="I68" s="48">
        <f>ROUND(F68*3.34,2)</f>
        <v>130677.5</v>
      </c>
      <c r="J68" s="48">
        <f t="shared" si="0"/>
        <v>0</v>
      </c>
      <c r="K68" s="48">
        <f t="shared" si="1"/>
        <v>0</v>
      </c>
      <c r="L68" s="48">
        <f t="shared" si="2"/>
        <v>130677.5</v>
      </c>
      <c r="M68" s="21"/>
    </row>
    <row r="69" s="1" customFormat="1" ht="23.25" customHeight="1" spans="1:13">
      <c r="A69" s="28"/>
      <c r="B69" s="28"/>
      <c r="C69" s="28"/>
      <c r="D69" s="28">
        <f t="shared" ref="D69:L69" si="5">SUM(D6:D68)</f>
        <v>218</v>
      </c>
      <c r="E69" s="28">
        <f t="shared" si="5"/>
        <v>275608</v>
      </c>
      <c r="F69" s="28">
        <f t="shared" si="5"/>
        <v>275608</v>
      </c>
      <c r="G69" s="28">
        <f t="shared" si="5"/>
        <v>0</v>
      </c>
      <c r="H69" s="28">
        <f t="shared" si="5"/>
        <v>202.246</v>
      </c>
      <c r="I69" s="28">
        <f t="shared" si="5"/>
        <v>3607691.25</v>
      </c>
      <c r="J69" s="28">
        <f t="shared" si="5"/>
        <v>0</v>
      </c>
      <c r="K69" s="28">
        <f t="shared" si="5"/>
        <v>981000</v>
      </c>
      <c r="L69" s="28">
        <f t="shared" si="5"/>
        <v>4588691.25</v>
      </c>
      <c r="M69" s="28"/>
    </row>
  </sheetData>
  <mergeCells count="19">
    <mergeCell ref="A1:M1"/>
    <mergeCell ref="A2:D2"/>
    <mergeCell ref="E2:I2"/>
    <mergeCell ref="K2:M2"/>
    <mergeCell ref="E3:G3"/>
    <mergeCell ref="I3:L3"/>
    <mergeCell ref="A3:A5"/>
    <mergeCell ref="B3:B5"/>
    <mergeCell ref="C3:C5"/>
    <mergeCell ref="D3:D5"/>
    <mergeCell ref="E4:E5"/>
    <mergeCell ref="F4:F5"/>
    <mergeCell ref="G4:G5"/>
    <mergeCell ref="H3:H5"/>
    <mergeCell ref="I4:I5"/>
    <mergeCell ref="J4:J5"/>
    <mergeCell ref="K4:K5"/>
    <mergeCell ref="L4:L5"/>
    <mergeCell ref="M3:M5"/>
  </mergeCells>
  <pageMargins left="0.55" right="0.16" top="0.79" bottom="0.79" header="0.12" footer="0.12"/>
  <pageSetup paperSize="9" scale="75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东牛毛村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白银乡-文档员</dc:creator>
  <cp:lastModifiedBy>Security.</cp:lastModifiedBy>
  <dcterms:created xsi:type="dcterms:W3CDTF">2024-07-24T01:24:00Z</dcterms:created>
  <dcterms:modified xsi:type="dcterms:W3CDTF">2024-08-26T09:06:06Z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7A7FAEF08FB24BFEA37E902AA1A15D3C_11</vt:lpwstr>
  </property>
  <property fmtid="{D5CDD505-2E9C-101B-9397-08002B2CF9AE}" pid="3" name="KSOProductBuildVer">
    <vt:lpwstr>2052-12.1.0.17827</vt:lpwstr>
  </property>
</Properties>
</file>